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4\"/>
    </mc:Choice>
  </mc:AlternateContent>
  <bookViews>
    <workbookView xWindow="408" yWindow="96" windowWidth="8412" windowHeight="4968"/>
  </bookViews>
  <sheets>
    <sheet name="Model" sheetId="2" r:id="rId1"/>
  </sheets>
  <definedNames>
    <definedName name="Available">Model!$F$13:$F$14</definedName>
    <definedName name="Barrels_available">#REF!</definedName>
    <definedName name="Barrels_of_C1_included">#REF!</definedName>
    <definedName name="Barrels_of_C1_required">#REF!</definedName>
    <definedName name="Barrels_sold">Model!$B$15:$C$15</definedName>
    <definedName name="Barrels_used">#REF!</definedName>
    <definedName name="Blending_plan" localSheetId="0">Model!$B$13:$C$14</definedName>
    <definedName name="Blending_plan">#REF!</definedName>
    <definedName name="Leftover">Model!$G$13:$G$14</definedName>
    <definedName name="Profit">#REF!</definedName>
    <definedName name="Quality_obtained">Model!$B$19:$C$19</definedName>
    <definedName name="Quality_points_obtained">#REF!</definedName>
    <definedName name="Quality_points_required">#REF!</definedName>
    <definedName name="Quality_required">Model!$B$21:$C$21</definedName>
    <definedName name="Revenue">#REF!</definedName>
    <definedName name="solver_adj" localSheetId="0" hidden="1">Model!$B$13:$C$14</definedName>
    <definedName name="solver_cvg" localSheetId="0" hidden="1">0.0001</definedName>
    <definedName name="solver_drv" localSheetId="0" hidden="1">2</definedName>
    <definedName name="solver_eng" localSheetId="0" hidden="1">2</definedName>
    <definedName name="solver_est" localSheetId="0" hidden="1">1</definedName>
    <definedName name="solver_itr" localSheetId="0" hidden="1">2147483647</definedName>
    <definedName name="solver_lhs1" localSheetId="0" hidden="1">Model!$B$33:$C$33</definedName>
    <definedName name="solver_lhs2" localSheetId="0" hidden="1">Model!$B$19:$C$19</definedName>
    <definedName name="solver_lhs3" localSheetId="0" hidden="1">Model!$D$13:$D$14</definedName>
    <definedName name="solver_mip" localSheetId="0" hidden="1">2147483647</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2147483647</definedName>
    <definedName name="solver_num" localSheetId="0" hidden="1">3</definedName>
    <definedName name="solver_nwt" localSheetId="0" hidden="1">1</definedName>
    <definedName name="solver_opt" localSheetId="0" hidden="1">Model!$B$38</definedName>
    <definedName name="solver_pre" localSheetId="0" hidden="1">0.000001</definedName>
    <definedName name="solver_rbv" localSheetId="0" hidden="1">2</definedName>
    <definedName name="solver_rel1" localSheetId="0" hidden="1">3</definedName>
    <definedName name="solver_rel2" localSheetId="0" hidden="1">3</definedName>
    <definedName name="solver_rel3" localSheetId="0" hidden="1">1</definedName>
    <definedName name="solver_rhs1" localSheetId="0" hidden="1">Model!$B$35:$C$35</definedName>
    <definedName name="solver_rhs2" localSheetId="0" hidden="1">Quality_required</definedName>
    <definedName name="solver_rhs3" localSheetId="0" hidden="1">Available</definedName>
    <definedName name="solver_rlx" localSheetId="0" hidden="1">2</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tim" localSheetId="0" hidden="1">2147483647</definedName>
    <definedName name="solver_tol" localSheetId="0" hidden="1">0.01</definedName>
    <definedName name="solver_typ" localSheetId="0" hidden="1">1</definedName>
    <definedName name="solver_val" localSheetId="0" hidden="1">0</definedName>
    <definedName name="solver_ver" localSheetId="0" hidden="1">3</definedName>
    <definedName name="Total_revenue">Model!$B$38</definedName>
    <definedName name="Used">Model!$D$13:$D$14</definedName>
  </definedNames>
  <calcPr calcId="152511" iterate="1"/>
</workbook>
</file>

<file path=xl/calcChain.xml><?xml version="1.0" encoding="utf-8"?>
<calcChain xmlns="http://schemas.openxmlformats.org/spreadsheetml/2006/main">
  <c r="B33" i="2" l="1"/>
  <c r="C33" i="2"/>
  <c r="F21" i="2"/>
  <c r="E21" i="2"/>
  <c r="C19" i="2"/>
  <c r="B19" i="2"/>
  <c r="C15" i="2"/>
  <c r="F19" i="2" s="1"/>
  <c r="B15" i="2"/>
  <c r="E19" i="2" s="1"/>
  <c r="D14" i="2"/>
  <c r="G14" i="2" s="1"/>
  <c r="D13" i="2"/>
  <c r="G13" i="2" s="1"/>
  <c r="B35" i="2" l="1"/>
  <c r="B21" i="2"/>
  <c r="C35" i="2"/>
  <c r="B38" i="2"/>
  <c r="C21" i="2"/>
</calcChain>
</file>

<file path=xl/sharedStrings.xml><?xml version="1.0" encoding="utf-8"?>
<sst xmlns="http://schemas.openxmlformats.org/spreadsheetml/2006/main" count="66" uniqueCount="43">
  <si>
    <t>Gasoline</t>
  </si>
  <si>
    <t>Heating oil</t>
  </si>
  <si>
    <t>Crude oil 1</t>
  </si>
  <si>
    <t>Crude oil 2</t>
  </si>
  <si>
    <t>&lt;=</t>
  </si>
  <si>
    <t>Barrels sold</t>
  </si>
  <si>
    <t>&gt;=</t>
  </si>
  <si>
    <t>Objective to maximize</t>
  </si>
  <si>
    <t>Percentage of crude that is chemical C1</t>
  </si>
  <si>
    <t>Required percentages that must be C1</t>
  </si>
  <si>
    <t>Constraints on C1</t>
  </si>
  <si>
    <t>Barrels of C1 included</t>
  </si>
  <si>
    <t>Barrels of C1 required</t>
  </si>
  <si>
    <t>Oil blending model</t>
  </si>
  <si>
    <t>Range names used</t>
  </si>
  <si>
    <t>Available</t>
  </si>
  <si>
    <t>=Model!$F$13:$F$14</t>
  </si>
  <si>
    <t>Properties of crude oil inputs</t>
  </si>
  <si>
    <t>Value per barrel</t>
  </si>
  <si>
    <t>Quality level</t>
  </si>
  <si>
    <t>Barrels_sold</t>
  </si>
  <si>
    <t>=Model!$B$15:$C$15</t>
  </si>
  <si>
    <t>Blending_plan</t>
  </si>
  <si>
    <t>=Model!$B$13:$C$14</t>
  </si>
  <si>
    <t>Leftover</t>
  </si>
  <si>
    <t>=Model!$G$13:$G$14</t>
  </si>
  <si>
    <t>Quality_obtained</t>
  </si>
  <si>
    <t>=Model!$B$19:$C$19</t>
  </si>
  <si>
    <t>Properties of outputs</t>
  </si>
  <si>
    <t>Quality_required</t>
  </si>
  <si>
    <t>=Model!$B$21:$C$21</t>
  </si>
  <si>
    <t>Selling price per barrel</t>
  </si>
  <si>
    <t>Total_revenue</t>
  </si>
  <si>
    <t>=Model!$B$24</t>
  </si>
  <si>
    <t>Required quality level</t>
  </si>
  <si>
    <t>Used</t>
  </si>
  <si>
    <t>=Model!$D$13:$D$14</t>
  </si>
  <si>
    <t>Blending plan (barrels of crude in each output)</t>
  </si>
  <si>
    <t>Quality constraints with cleared denominators</t>
  </si>
  <si>
    <t>Quality constraints in "intuitive" form</t>
  </si>
  <si>
    <t>Quality obtained</t>
  </si>
  <si>
    <t>Quality required</t>
  </si>
  <si>
    <t>Total revenue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</si>
</sst>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quot;$&quot;#,##0"/>
  </numFmts>
  <fonts count="6" x14ac:knownFonts="1">
    <font>
      <sz val="11"/>
      <name val="Calibri"/>
      <family val="2"/>
    </font>
    <font>
      <sz val="11"/>
      <color theme="1"/>
      <name val="Calibri"/>
      <family val="2"/>
      <scheme val="minor"/>
    </font>
    <font>
      <sz val="10"/>
      <name val="Arial"/>
      <family val="2"/>
    </font>
    <font>
      <b/>
      <sz val="11"/>
      <name val="Calibri"/>
      <family val="2"/>
    </font>
    <font>
      <sz val="11"/>
      <name val="Calibri"/>
      <family val="2"/>
    </font>
    <font>
      <b/>
      <sz val="11"/>
      <color theme="1"/>
      <name val="Calibri"/>
      <family val="2"/>
      <scheme val="minor"/>
    </font>
  </fonts>
  <fills count="6">
    <fill>
      <patternFill patternType="none"/>
    </fill>
    <fill>
      <patternFill patternType="gray125"/>
    </fill>
    <fill>
      <patternFill patternType="solid">
        <fgColor theme="4" tint="0.59996337778862885"/>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1">
    <border>
      <left/>
      <right/>
      <top/>
      <bottom/>
      <diagonal/>
    </border>
  </borders>
  <cellStyleXfs count="4">
    <xf numFmtId="0" fontId="0" fillId="0" borderId="0"/>
    <xf numFmtId="9" fontId="2" fillId="0" borderId="0" applyFont="0" applyFill="0" applyBorder="0" applyAlignment="0" applyProtection="0"/>
    <xf numFmtId="0" fontId="2" fillId="0" borderId="0"/>
    <xf numFmtId="0" fontId="1" fillId="0" borderId="0"/>
  </cellStyleXfs>
  <cellXfs count="20">
    <xf numFmtId="0" fontId="0" fillId="0" borderId="0" xfId="0"/>
    <xf numFmtId="0" fontId="3" fillId="0" borderId="0" xfId="0" applyFont="1" applyAlignment="1">
      <alignment horizontal="left"/>
    </xf>
    <xf numFmtId="0" fontId="4" fillId="0" borderId="0" xfId="0" applyFont="1"/>
    <xf numFmtId="0" fontId="4" fillId="0" borderId="0" xfId="0" applyFont="1" applyAlignment="1">
      <alignment horizontal="right"/>
    </xf>
    <xf numFmtId="0" fontId="4" fillId="0" borderId="0" xfId="0" applyFont="1" applyAlignment="1">
      <alignment horizontal="left"/>
    </xf>
    <xf numFmtId="0" fontId="4" fillId="0" borderId="0" xfId="0" applyFont="1" applyFill="1" applyBorder="1"/>
    <xf numFmtId="9" fontId="4" fillId="2" borderId="0" xfId="1" applyFont="1" applyFill="1" applyBorder="1"/>
    <xf numFmtId="9" fontId="4" fillId="2" borderId="0" xfId="0" applyNumberFormat="1" applyFont="1" applyFill="1" applyBorder="1"/>
    <xf numFmtId="1" fontId="4" fillId="0" borderId="0" xfId="0" applyNumberFormat="1" applyFont="1"/>
    <xf numFmtId="0" fontId="4" fillId="0" borderId="0" xfId="0" applyFont="1" applyAlignment="1">
      <alignment horizontal="left" vertical="center" wrapText="1"/>
    </xf>
    <xf numFmtId="0" fontId="4" fillId="0" borderId="0" xfId="0" quotePrefix="1" applyFont="1" applyAlignment="1">
      <alignment horizontal="right"/>
    </xf>
    <xf numFmtId="0" fontId="3" fillId="0" borderId="0" xfId="0" applyFont="1" applyAlignment="1">
      <alignment horizontal="left" vertical="center" wrapText="1"/>
    </xf>
    <xf numFmtId="0" fontId="5" fillId="0" borderId="0" xfId="3" applyFont="1"/>
    <xf numFmtId="0" fontId="1" fillId="0" borderId="0" xfId="3"/>
    <xf numFmtId="0" fontId="1" fillId="0" borderId="0" xfId="3" applyAlignment="1">
      <alignment horizontal="right"/>
    </xf>
    <xf numFmtId="165" fontId="1" fillId="3" borderId="0" xfId="3" applyNumberFormat="1" applyFill="1"/>
    <xf numFmtId="0" fontId="1" fillId="3" borderId="0" xfId="3" applyFill="1"/>
    <xf numFmtId="0" fontId="1" fillId="4" borderId="0" xfId="3" applyFill="1"/>
    <xf numFmtId="0" fontId="1" fillId="0" borderId="0" xfId="3" applyAlignment="1">
      <alignment horizontal="center"/>
    </xf>
    <xf numFmtId="165" fontId="1" fillId="5" borderId="0" xfId="3" applyNumberFormat="1" applyFill="1"/>
  </cellXfs>
  <cellStyles count="4">
    <cellStyle name="Normal" xfId="0" builtinId="0" customBuiltin="1"/>
    <cellStyle name="Normal 2" xfId="2"/>
    <cellStyle name="Normal 3" xfId="3"/>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0</xdr:colOff>
      <xdr:row>22</xdr:row>
      <xdr:rowOff>0</xdr:rowOff>
    </xdr:from>
    <xdr:to>
      <xdr:col>10</xdr:col>
      <xdr:colOff>42544</xdr:colOff>
      <xdr:row>28</xdr:row>
      <xdr:rowOff>49530</xdr:rowOff>
    </xdr:to>
    <xdr:sp macro="" textlink="">
      <xdr:nvSpPr>
        <xdr:cNvPr id="2" name="TextBox 1"/>
        <xdr:cNvSpPr txBox="1"/>
      </xdr:nvSpPr>
      <xdr:spPr>
        <a:xfrm>
          <a:off x="4998720" y="4023360"/>
          <a:ext cx="3723004" cy="114681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new inputs (rows 24, 25, 29) are set up exactly like the quality level inputs. The new constraints (rows 33, 35) are set up exactly like the quality constraints. The previous solution is still optimal because it happens to satisfy the new constraints on chemical C1.</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tabSelected="1" workbookViewId="0"/>
  </sheetViews>
  <sheetFormatPr defaultRowHeight="14.4" x14ac:dyDescent="0.3"/>
  <cols>
    <col min="1" max="1" width="27.33203125" style="13" bestFit="1" customWidth="1"/>
    <col min="2" max="2" width="15.44140625" style="13" bestFit="1" customWidth="1"/>
    <col min="3" max="3" width="12.33203125" style="13" bestFit="1" customWidth="1"/>
    <col min="4" max="5" width="8.88671875" style="13"/>
    <col min="6" max="6" width="16.33203125" style="13" customWidth="1"/>
    <col min="7" max="7" width="8.88671875" style="13"/>
    <col min="8" max="8" width="10.6640625" style="13" customWidth="1"/>
    <col min="9" max="16384" width="8.88671875" style="13"/>
  </cols>
  <sheetData>
    <row r="1" spans="1:7" x14ac:dyDescent="0.3">
      <c r="A1" s="12" t="s">
        <v>13</v>
      </c>
      <c r="F1" s="12" t="s">
        <v>14</v>
      </c>
    </row>
    <row r="2" spans="1:7" x14ac:dyDescent="0.3">
      <c r="F2" s="13" t="s">
        <v>15</v>
      </c>
      <c r="G2" s="13" t="s">
        <v>16</v>
      </c>
    </row>
    <row r="3" spans="1:7" x14ac:dyDescent="0.3">
      <c r="A3" s="12" t="s">
        <v>17</v>
      </c>
      <c r="B3" s="14" t="s">
        <v>18</v>
      </c>
      <c r="C3" s="14" t="s">
        <v>19</v>
      </c>
      <c r="F3" s="13" t="s">
        <v>20</v>
      </c>
      <c r="G3" s="13" t="s">
        <v>21</v>
      </c>
    </row>
    <row r="4" spans="1:7" x14ac:dyDescent="0.3">
      <c r="A4" s="13" t="s">
        <v>2</v>
      </c>
      <c r="B4" s="15">
        <v>65</v>
      </c>
      <c r="C4" s="16">
        <v>10</v>
      </c>
      <c r="F4" s="13" t="s">
        <v>22</v>
      </c>
      <c r="G4" s="13" t="s">
        <v>23</v>
      </c>
    </row>
    <row r="5" spans="1:7" x14ac:dyDescent="0.3">
      <c r="A5" s="13" t="s">
        <v>3</v>
      </c>
      <c r="B5" s="15">
        <v>50</v>
      </c>
      <c r="C5" s="16">
        <v>5</v>
      </c>
      <c r="F5" s="13" t="s">
        <v>24</v>
      </c>
      <c r="G5" s="13" t="s">
        <v>25</v>
      </c>
    </row>
    <row r="6" spans="1:7" x14ac:dyDescent="0.3">
      <c r="F6" s="13" t="s">
        <v>26</v>
      </c>
      <c r="G6" s="13" t="s">
        <v>27</v>
      </c>
    </row>
    <row r="7" spans="1:7" x14ac:dyDescent="0.3">
      <c r="A7" s="12" t="s">
        <v>28</v>
      </c>
      <c r="B7" s="14" t="s">
        <v>0</v>
      </c>
      <c r="C7" s="14" t="s">
        <v>1</v>
      </c>
      <c r="F7" s="13" t="s">
        <v>29</v>
      </c>
      <c r="G7" s="13" t="s">
        <v>30</v>
      </c>
    </row>
    <row r="8" spans="1:7" x14ac:dyDescent="0.3">
      <c r="A8" s="13" t="s">
        <v>31</v>
      </c>
      <c r="B8" s="15">
        <v>75</v>
      </c>
      <c r="C8" s="15">
        <v>60</v>
      </c>
      <c r="F8" s="13" t="s">
        <v>32</v>
      </c>
      <c r="G8" s="13" t="s">
        <v>33</v>
      </c>
    </row>
    <row r="9" spans="1:7" x14ac:dyDescent="0.3">
      <c r="A9" s="13" t="s">
        <v>34</v>
      </c>
      <c r="B9" s="16">
        <v>8</v>
      </c>
      <c r="C9" s="16">
        <v>6</v>
      </c>
      <c r="F9" s="13" t="s">
        <v>35</v>
      </c>
      <c r="G9" s="13" t="s">
        <v>36</v>
      </c>
    </row>
    <row r="11" spans="1:7" x14ac:dyDescent="0.3">
      <c r="A11" s="12" t="s">
        <v>37</v>
      </c>
    </row>
    <row r="12" spans="1:7" x14ac:dyDescent="0.3">
      <c r="B12" s="14" t="s">
        <v>0</v>
      </c>
      <c r="C12" s="14" t="s">
        <v>1</v>
      </c>
      <c r="D12" s="14" t="s">
        <v>35</v>
      </c>
      <c r="E12" s="14"/>
      <c r="F12" s="14" t="s">
        <v>15</v>
      </c>
      <c r="G12" s="14" t="s">
        <v>24</v>
      </c>
    </row>
    <row r="13" spans="1:7" x14ac:dyDescent="0.3">
      <c r="A13" s="13" t="s">
        <v>2</v>
      </c>
      <c r="B13" s="17">
        <v>3000</v>
      </c>
      <c r="C13" s="17">
        <v>2000</v>
      </c>
      <c r="D13" s="13">
        <f t="shared" ref="D13:D14" si="0">SUM(B13:C13)</f>
        <v>5000</v>
      </c>
      <c r="E13" s="18" t="s">
        <v>4</v>
      </c>
      <c r="F13" s="16">
        <v>5000</v>
      </c>
      <c r="G13" s="13">
        <f>F13-D13</f>
        <v>0</v>
      </c>
    </row>
    <row r="14" spans="1:7" x14ac:dyDescent="0.3">
      <c r="A14" s="13" t="s">
        <v>3</v>
      </c>
      <c r="B14" s="17">
        <v>2000</v>
      </c>
      <c r="C14" s="17">
        <v>8000</v>
      </c>
      <c r="D14" s="13">
        <f t="shared" si="0"/>
        <v>10000</v>
      </c>
      <c r="E14" s="18" t="s">
        <v>4</v>
      </c>
      <c r="F14" s="16">
        <v>10000</v>
      </c>
      <c r="G14" s="13">
        <f>F14-D14</f>
        <v>0</v>
      </c>
    </row>
    <row r="15" spans="1:7" x14ac:dyDescent="0.3">
      <c r="A15" s="13" t="s">
        <v>5</v>
      </c>
      <c r="B15" s="13">
        <f t="shared" ref="B15:C15" si="1">SUM(B13:B14)</f>
        <v>5000</v>
      </c>
      <c r="C15" s="13">
        <f t="shared" si="1"/>
        <v>10000</v>
      </c>
    </row>
    <row r="17" spans="1:6" x14ac:dyDescent="0.3">
      <c r="A17" s="12" t="s">
        <v>38</v>
      </c>
      <c r="E17" s="12" t="s">
        <v>39</v>
      </c>
    </row>
    <row r="18" spans="1:6" x14ac:dyDescent="0.3">
      <c r="B18" s="14" t="s">
        <v>0</v>
      </c>
      <c r="C18" s="14" t="s">
        <v>1</v>
      </c>
      <c r="E18" s="14" t="s">
        <v>0</v>
      </c>
      <c r="F18" s="14" t="s">
        <v>1</v>
      </c>
    </row>
    <row r="19" spans="1:6" x14ac:dyDescent="0.3">
      <c r="A19" s="13" t="s">
        <v>40</v>
      </c>
      <c r="B19" s="13">
        <f>SUMPRODUCT(B13:B14,$C$4:$C$5)</f>
        <v>40000</v>
      </c>
      <c r="C19" s="13">
        <f>SUMPRODUCT(C13:C14,$C$4:$C$5)</f>
        <v>60000</v>
      </c>
      <c r="E19" s="13">
        <f>SUMPRODUCT(B13:B14,$C$4:$C$5)/B15</f>
        <v>8</v>
      </c>
      <c r="F19" s="13">
        <f>SUMPRODUCT(C13:C14,$C$4:$C$5)/C15</f>
        <v>6</v>
      </c>
    </row>
    <row r="20" spans="1:6" x14ac:dyDescent="0.3">
      <c r="B20" s="14" t="s">
        <v>6</v>
      </c>
      <c r="C20" s="14" t="s">
        <v>6</v>
      </c>
      <c r="E20" s="14" t="s">
        <v>6</v>
      </c>
      <c r="F20" s="14" t="s">
        <v>6</v>
      </c>
    </row>
    <row r="21" spans="1:6" x14ac:dyDescent="0.3">
      <c r="A21" s="13" t="s">
        <v>41</v>
      </c>
      <c r="B21" s="13">
        <f>B9*B15</f>
        <v>40000</v>
      </c>
      <c r="C21" s="13">
        <f>C9*C15</f>
        <v>60000</v>
      </c>
      <c r="E21" s="13">
        <f>B9</f>
        <v>8</v>
      </c>
      <c r="F21" s="13">
        <f>C9</f>
        <v>6</v>
      </c>
    </row>
    <row r="23" spans="1:6" x14ac:dyDescent="0.3">
      <c r="A23" s="1" t="s">
        <v>8</v>
      </c>
      <c r="B23" s="5"/>
      <c r="C23" s="2"/>
    </row>
    <row r="24" spans="1:6" x14ac:dyDescent="0.3">
      <c r="A24" s="4" t="s">
        <v>2</v>
      </c>
      <c r="B24" s="6">
        <v>0.04</v>
      </c>
      <c r="C24" s="2"/>
    </row>
    <row r="25" spans="1:6" x14ac:dyDescent="0.3">
      <c r="A25" s="4" t="s">
        <v>3</v>
      </c>
      <c r="B25" s="6">
        <v>0.06</v>
      </c>
      <c r="C25" s="2"/>
    </row>
    <row r="26" spans="1:6" x14ac:dyDescent="0.3">
      <c r="A26" s="4"/>
      <c r="B26" s="5"/>
      <c r="C26" s="2"/>
    </row>
    <row r="27" spans="1:6" x14ac:dyDescent="0.3">
      <c r="A27" s="1" t="s">
        <v>9</v>
      </c>
      <c r="B27" s="5"/>
      <c r="C27" s="2"/>
    </row>
    <row r="28" spans="1:6" x14ac:dyDescent="0.3">
      <c r="A28" s="4"/>
      <c r="B28" s="3" t="s">
        <v>0</v>
      </c>
      <c r="C28" s="3" t="s">
        <v>1</v>
      </c>
    </row>
    <row r="29" spans="1:6" x14ac:dyDescent="0.3">
      <c r="A29" s="4"/>
      <c r="B29" s="7">
        <v>0.03</v>
      </c>
      <c r="C29" s="7">
        <v>0.05</v>
      </c>
    </row>
    <row r="31" spans="1:6" x14ac:dyDescent="0.3">
      <c r="A31" s="11" t="s">
        <v>10</v>
      </c>
      <c r="B31" s="8"/>
      <c r="C31" s="8"/>
    </row>
    <row r="32" spans="1:6" x14ac:dyDescent="0.3">
      <c r="A32" s="11"/>
      <c r="B32" s="3" t="s">
        <v>0</v>
      </c>
      <c r="C32" s="3" t="s">
        <v>1</v>
      </c>
    </row>
    <row r="33" spans="1:3" x14ac:dyDescent="0.3">
      <c r="A33" s="9" t="s">
        <v>11</v>
      </c>
      <c r="B33" s="8">
        <f t="shared" ref="B33:C33" si="2">SUMPRODUCT($B$24:$B$25,B13:B14)</f>
        <v>240</v>
      </c>
      <c r="C33" s="8">
        <f t="shared" si="2"/>
        <v>560</v>
      </c>
    </row>
    <row r="34" spans="1:3" x14ac:dyDescent="0.3">
      <c r="A34" s="9"/>
      <c r="B34" s="10" t="s">
        <v>6</v>
      </c>
      <c r="C34" s="10" t="s">
        <v>6</v>
      </c>
    </row>
    <row r="35" spans="1:3" x14ac:dyDescent="0.3">
      <c r="A35" s="9" t="s">
        <v>12</v>
      </c>
      <c r="B35" s="8">
        <f t="shared" ref="B35:C35" si="3">B29*B15</f>
        <v>150</v>
      </c>
      <c r="C35" s="8">
        <f t="shared" si="3"/>
        <v>500</v>
      </c>
    </row>
    <row r="37" spans="1:3" x14ac:dyDescent="0.3">
      <c r="A37" s="12" t="s">
        <v>7</v>
      </c>
    </row>
    <row r="38" spans="1:3" x14ac:dyDescent="0.3">
      <c r="A38" s="13" t="s">
        <v>42</v>
      </c>
      <c r="B38" s="19">
        <f>SUMPRODUCT(B15:C15,B8:C8)+SUMPRODUCT(G13:G14,B4:B5)</f>
        <v>975000</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8</vt:i4>
      </vt:variant>
    </vt:vector>
  </HeadingPairs>
  <TitlesOfParts>
    <vt:vector size="9" baseType="lpstr">
      <vt:lpstr>Model</vt:lpstr>
      <vt:lpstr>Available</vt:lpstr>
      <vt:lpstr>Barrels_sold</vt:lpstr>
      <vt:lpstr>Model!Blending_plan</vt:lpstr>
      <vt:lpstr>Leftover</vt:lpstr>
      <vt:lpstr>Quality_obtained</vt:lpstr>
      <vt:lpstr>Quality_required</vt:lpstr>
      <vt:lpstr>Total_revenue</vt:lpstr>
      <vt:lpstr>Used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2003-06-25T18:41:51Z</cp:lastPrinted>
  <dcterms:created xsi:type="dcterms:W3CDTF">1997-08-23T19:50:09Z</dcterms:created>
  <dcterms:modified xsi:type="dcterms:W3CDTF">2014-03-10T00:39:28Z</dcterms:modified>
</cp:coreProperties>
</file>